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G:\Team-Versicherungspflicht_KantoneRentner\3_Arbeit\Vollzugsaufgaben\900_Website\Homepage\Berechnungen_PV\Schnellrechner\"/>
    </mc:Choice>
  </mc:AlternateContent>
  <xr:revisionPtr revIDLastSave="0" documentId="13_ncr:1_{FACD5F72-24D9-41AE-B73E-3F1BFDD98D21}" xr6:coauthVersionLast="47" xr6:coauthVersionMax="47" xr10:uidLastSave="{00000000-0000-0000-0000-000000000000}"/>
  <bookViews>
    <workbookView xWindow="5235" yWindow="1620" windowWidth="18900" windowHeight="11055" xr2:uid="{1FE290C7-E517-4520-9E84-7D113160C3F9}"/>
  </bookViews>
  <sheets>
    <sheet name="Deutsc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1" l="1"/>
  <c r="B14" i="1" s="1"/>
  <c r="B16" i="1" s="1"/>
  <c r="C7" i="1"/>
  <c r="C8" i="1"/>
  <c r="C9" i="1"/>
  <c r="A12" i="1"/>
  <c r="B15" i="1" l="1"/>
  <c r="B17" i="1" s="1"/>
</calcChain>
</file>

<file path=xl/sharedStrings.xml><?xml version="1.0" encoding="utf-8"?>
<sst xmlns="http://schemas.openxmlformats.org/spreadsheetml/2006/main" count="49" uniqueCount="48">
  <si>
    <t>Zypern</t>
  </si>
  <si>
    <t>Vereinigtes Königreich</t>
  </si>
  <si>
    <t>Ungarn</t>
  </si>
  <si>
    <t>Tschechische Republik</t>
  </si>
  <si>
    <t>Spanien</t>
  </si>
  <si>
    <t>Slowenien</t>
  </si>
  <si>
    <t>Slowakei</t>
  </si>
  <si>
    <t>Schweden</t>
  </si>
  <si>
    <t>Rumänien</t>
  </si>
  <si>
    <t>Portugal</t>
  </si>
  <si>
    <t>Polen</t>
  </si>
  <si>
    <t>Österreich</t>
  </si>
  <si>
    <t>Norwegen</t>
  </si>
  <si>
    <t>Niederlande</t>
  </si>
  <si>
    <t>Malta</t>
  </si>
  <si>
    <t>Luxemburg</t>
  </si>
  <si>
    <t>Litauen</t>
  </si>
  <si>
    <t>Lettland</t>
  </si>
  <si>
    <t>Die oben aufgeführte Berechnung ist keine Garantie ob und wieviel Prämienverbilligung gesprochen werden kann. Es handelt sich lediglich um einen Richtwert. Um eine genaue Berechnung zu erhalten, reichen Sie bitte Ihr Gesuch bei der Gemeinsamen Einrichtung KVG ein:
pv@kvg.org</t>
  </si>
  <si>
    <t>Kroatien</t>
  </si>
  <si>
    <t>Italien</t>
  </si>
  <si>
    <t>Max. Prämienverbilligung/Jahr</t>
  </si>
  <si>
    <t>Island</t>
  </si>
  <si>
    <t>- Max. Prämienbelastung (6%)</t>
  </si>
  <si>
    <t>Irland</t>
  </si>
  <si>
    <t>Durchschnittsprämie(n)</t>
  </si>
  <si>
    <t>Griechenland</t>
  </si>
  <si>
    <t>Massgebendes Einkommen</t>
  </si>
  <si>
    <t>Frankreich</t>
  </si>
  <si>
    <t>Finnland</t>
  </si>
  <si>
    <t>Estland</t>
  </si>
  <si>
    <t>Vermögen</t>
  </si>
  <si>
    <t>Deutschland</t>
  </si>
  <si>
    <t>Renteneinkommen pro Jahr</t>
  </si>
  <si>
    <t>Dänemark</t>
  </si>
  <si>
    <t>Anzahl Kinder</t>
  </si>
  <si>
    <t>Bulgarien</t>
  </si>
  <si>
    <t>Anzahl Jugendliche</t>
  </si>
  <si>
    <t>Belgien</t>
  </si>
  <si>
    <t>Anzahl Erwachsene</t>
  </si>
  <si>
    <t>Land</t>
  </si>
  <si>
    <t>Prämie für Kinder</t>
  </si>
  <si>
    <t>Prämie für junge Erwachsene</t>
  </si>
  <si>
    <t>Prämie für Erwachsene  </t>
  </si>
  <si>
    <t>Durchschnittsprämien</t>
  </si>
  <si>
    <t>Preisniveauindizes in CHF (Referenzgrösse: Schweiz 100)</t>
  </si>
  <si>
    <t>Staat</t>
  </si>
  <si>
    <t>Prämienverbilligung 2026 - Schnellrechner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</si>
</sst>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rgb="FF454545"/>
      <name val="Arial"/>
      <family val="2"/>
    </font>
    <font>
      <sz val="10"/>
      <color theme="1"/>
      <name val="Arial"/>
      <family val="2"/>
    </font>
    <font>
      <b/>
      <sz val="10"/>
      <color theme="1"/>
      <name val="Arial"/>
      <family val="2"/>
    </font>
    <font>
      <sz val="10"/>
      <color rgb="FFFF0000"/>
      <name val="Arial"/>
      <family val="2"/>
    </font>
    <font>
      <sz val="10"/>
      <color theme="0"/>
      <name val="Arial"/>
      <family val="2"/>
    </font>
    <font>
      <b/>
      <sz val="15"/>
      <color theme="1"/>
      <name val="Aptos Narrow"/>
      <family val="2"/>
      <scheme val="minor"/>
    </font>
  </fonts>
  <fills count="4">
    <fill>
      <patternFill patternType="none"/>
    </fill>
    <fill>
      <patternFill patternType="gray125"/>
    </fill>
    <fill>
      <patternFill patternType="solid">
        <fgColor rgb="FF00B0F0"/>
        <bgColor indexed="64"/>
      </patternFill>
    </fill>
    <fill>
      <patternFill patternType="solid">
        <fgColor rgb="FF00B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bottom/>
      <diagonal/>
    </border>
  </borders>
  <cellStyleXfs count="1">
    <xf numFmtId="0" fontId="0" fillId="0" borderId="0"/>
  </cellStyleXfs>
  <cellXfs count="18">
    <xf numFmtId="0" fontId="0" fillId="0" borderId="0" xfId="0"/>
    <xf numFmtId="1" fontId="0" fillId="0" borderId="0" xfId="0" applyNumberFormat="1"/>
    <xf numFmtId="1" fontId="1" fillId="0" borderId="1" xfId="0" applyNumberFormat="1" applyFont="1" applyBorder="1" applyAlignment="1">
      <alignment vertical="center" wrapText="1"/>
    </xf>
    <xf numFmtId="0" fontId="1" fillId="0" borderId="1" xfId="0" applyFont="1" applyBorder="1" applyAlignment="1">
      <alignment vertical="center" wrapText="1"/>
    </xf>
    <xf numFmtId="0" fontId="2" fillId="0" borderId="0" xfId="0" applyFont="1"/>
    <xf numFmtId="2" fontId="3" fillId="2" borderId="2" xfId="0" applyNumberFormat="1" applyFont="1" applyFill="1" applyBorder="1"/>
    <xf numFmtId="2" fontId="2" fillId="2" borderId="0" xfId="0" applyNumberFormat="1" applyFont="1" applyFill="1"/>
    <xf numFmtId="0" fontId="2" fillId="0" borderId="0" xfId="0" quotePrefix="1" applyFont="1"/>
    <xf numFmtId="0" fontId="2" fillId="3" borderId="1" xfId="0" applyFont="1" applyFill="1" applyBorder="1" applyProtection="1">
      <protection locked="0"/>
    </xf>
    <xf numFmtId="0" fontId="5" fillId="0" borderId="0" xfId="0" applyFont="1"/>
    <xf numFmtId="0" fontId="1" fillId="0" borderId="1" xfId="0" applyFont="1" applyBorder="1" applyAlignment="1">
      <alignment vertical="top" wrapText="1"/>
    </xf>
    <xf numFmtId="0" fontId="6" fillId="0" borderId="0" xfId="0" applyFont="1"/>
    <xf numFmtId="0" fontId="1" fillId="0" borderId="1" xfId="0" applyFont="1" applyBorder="1" applyAlignment="1">
      <alignment horizontal="center" vertical="center" wrapText="1"/>
    </xf>
    <xf numFmtId="0" fontId="2" fillId="0" borderId="1" xfId="0" applyFont="1" applyBorder="1" applyAlignment="1">
      <alignment horizontal="center"/>
    </xf>
    <xf numFmtId="0" fontId="2" fillId="0" borderId="0" xfId="0" applyFont="1" applyAlignment="1">
      <alignment horizontal="left" vertical="top" wrapText="1"/>
    </xf>
    <xf numFmtId="0" fontId="2" fillId="0" borderId="0" xfId="0" applyFont="1" applyAlignment="1">
      <alignment horizontal="left" vertical="top"/>
    </xf>
    <xf numFmtId="0" fontId="4" fillId="0" borderId="0" xfId="0" applyFont="1" applyAlignment="1">
      <alignment horizontal="left" vertical="top" wrapText="1"/>
    </xf>
    <xf numFmtId="0" fontId="4" fillId="0" borderId="3" xfId="0" applyFont="1" applyBorder="1" applyAlignment="1">
      <alignment horizontal="lef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A4CE-1ABC-48D8-AB58-4E2909565EAD}">
  <dimension ref="A1:I37"/>
  <sheetViews>
    <sheetView tabSelected="1" topLeftCell="A10" workbookViewId="0">
      <selection activeCell="B7" sqref="B7"/>
    </sheetView>
  </sheetViews>
  <sheetFormatPr baseColWidth="10" defaultRowHeight="15" x14ac:dyDescent="0.25"/>
  <cols>
    <col min="1" max="1" width="28.5703125" bestFit="1" customWidth="1"/>
    <col min="5" max="5" width="13" customWidth="1"/>
    <col min="6" max="6" width="26.5703125" customWidth="1"/>
    <col min="7" max="9" width="16.5703125" customWidth="1"/>
    <col min="11" max="11" width="13" customWidth="1"/>
    <col min="12" max="12" width="27.28515625" customWidth="1"/>
    <col min="13" max="15" width="19.5703125" customWidth="1"/>
  </cols>
  <sheetData>
    <row r="1" spans="1:9" ht="42" customHeight="1" x14ac:dyDescent="0.3">
      <c r="A1" s="11" t="s">
        <v>47</v>
      </c>
    </row>
    <row r="4" spans="1:9" x14ac:dyDescent="0.25">
      <c r="E4" s="12" t="s">
        <v>46</v>
      </c>
      <c r="F4" s="12" t="s">
        <v>45</v>
      </c>
      <c r="G4" s="13" t="s">
        <v>44</v>
      </c>
      <c r="H4" s="13"/>
      <c r="I4" s="13"/>
    </row>
    <row r="5" spans="1:9" ht="25.5" x14ac:dyDescent="0.25">
      <c r="A5" s="4"/>
      <c r="B5" s="4"/>
      <c r="C5" s="4"/>
      <c r="D5" s="4"/>
      <c r="E5" s="12"/>
      <c r="F5" s="12"/>
      <c r="G5" s="3" t="s">
        <v>43</v>
      </c>
      <c r="H5" s="3" t="s">
        <v>42</v>
      </c>
      <c r="I5" s="3" t="s">
        <v>41</v>
      </c>
    </row>
    <row r="6" spans="1:9" x14ac:dyDescent="0.25">
      <c r="A6" s="4" t="s">
        <v>40</v>
      </c>
      <c r="B6" s="8" t="s">
        <v>32</v>
      </c>
      <c r="C6" s="9">
        <f>VLOOKUP(B6,Deutsch!E6:I36,2)</f>
        <v>62</v>
      </c>
      <c r="D6" s="4"/>
      <c r="E6" s="10"/>
      <c r="F6" s="10"/>
      <c r="G6" s="10"/>
      <c r="H6" s="10"/>
      <c r="I6" s="10"/>
    </row>
    <row r="7" spans="1:9" x14ac:dyDescent="0.25">
      <c r="A7" s="4" t="s">
        <v>39</v>
      </c>
      <c r="B7" s="8">
        <v>1</v>
      </c>
      <c r="C7" s="9">
        <f>VLOOKUP(B6,Deutsch!$E$7:$I$36,3)*B7</f>
        <v>280</v>
      </c>
      <c r="D7" s="4"/>
      <c r="E7" s="3" t="s">
        <v>38</v>
      </c>
      <c r="F7" s="2">
        <v>67</v>
      </c>
      <c r="G7" s="2">
        <v>401</v>
      </c>
      <c r="H7" s="2">
        <v>375</v>
      </c>
      <c r="I7" s="2">
        <v>115</v>
      </c>
    </row>
    <row r="8" spans="1:9" x14ac:dyDescent="0.25">
      <c r="A8" s="4" t="s">
        <v>37</v>
      </c>
      <c r="B8" s="8">
        <v>0</v>
      </c>
      <c r="C8" s="9">
        <f>VLOOKUP(B6,Deutsch!$E$7:$I$36,4)*B8</f>
        <v>0</v>
      </c>
      <c r="D8" s="4"/>
      <c r="E8" s="3" t="s">
        <v>36</v>
      </c>
      <c r="F8" s="2">
        <v>34</v>
      </c>
      <c r="G8" s="2">
        <v>248</v>
      </c>
      <c r="H8" s="2">
        <v>191</v>
      </c>
      <c r="I8" s="2">
        <v>71</v>
      </c>
    </row>
    <row r="9" spans="1:9" x14ac:dyDescent="0.25">
      <c r="A9" s="4" t="s">
        <v>35</v>
      </c>
      <c r="B9" s="8">
        <v>0</v>
      </c>
      <c r="C9" s="9">
        <f>VLOOKUP(B6,Deutsch!$E$7:$I$36,5)*B9</f>
        <v>0</v>
      </c>
      <c r="D9" s="4"/>
      <c r="E9" s="3" t="s">
        <v>34</v>
      </c>
      <c r="F9" s="2">
        <v>82</v>
      </c>
      <c r="G9" s="2">
        <v>349</v>
      </c>
      <c r="H9" s="2">
        <v>323</v>
      </c>
      <c r="I9" s="2">
        <v>169</v>
      </c>
    </row>
    <row r="10" spans="1:9" x14ac:dyDescent="0.25">
      <c r="A10" s="4" t="s">
        <v>33</v>
      </c>
      <c r="B10" s="8">
        <v>27000</v>
      </c>
      <c r="C10" s="4"/>
      <c r="D10" s="4"/>
      <c r="E10" s="3" t="s">
        <v>32</v>
      </c>
      <c r="F10" s="2">
        <v>62</v>
      </c>
      <c r="G10" s="2">
        <v>280</v>
      </c>
      <c r="H10" s="2">
        <v>195</v>
      </c>
      <c r="I10" s="2">
        <v>96</v>
      </c>
    </row>
    <row r="11" spans="1:9" x14ac:dyDescent="0.25">
      <c r="A11" s="4" t="s">
        <v>31</v>
      </c>
      <c r="B11" s="8"/>
      <c r="C11" s="4"/>
      <c r="D11" s="4"/>
      <c r="E11" s="3" t="s">
        <v>30</v>
      </c>
      <c r="F11" s="2">
        <v>57</v>
      </c>
      <c r="G11" s="2">
        <v>242</v>
      </c>
      <c r="H11" s="2">
        <v>204</v>
      </c>
      <c r="I11" s="2">
        <v>118</v>
      </c>
    </row>
    <row r="12" spans="1:9" x14ac:dyDescent="0.25">
      <c r="A12" s="16" t="str">
        <f>IF(B11&gt;=100000,"Das Vermögen übersteigt CHF 100'000. Somit besteht kein Anspruch auf Prämienverbilligung","")</f>
        <v/>
      </c>
      <c r="B12" s="16"/>
      <c r="C12" s="16"/>
      <c r="D12" s="17"/>
      <c r="E12" s="3" t="s">
        <v>29</v>
      </c>
      <c r="F12" s="2">
        <v>71</v>
      </c>
      <c r="G12" s="2">
        <v>377</v>
      </c>
      <c r="H12" s="2">
        <v>314</v>
      </c>
      <c r="I12" s="2">
        <v>174</v>
      </c>
    </row>
    <row r="13" spans="1:9" x14ac:dyDescent="0.25">
      <c r="A13" s="16"/>
      <c r="B13" s="16"/>
      <c r="C13" s="16"/>
      <c r="D13" s="17"/>
      <c r="E13" s="3" t="s">
        <v>28</v>
      </c>
      <c r="F13" s="2">
        <v>64</v>
      </c>
      <c r="G13" s="2">
        <v>233</v>
      </c>
      <c r="H13" s="2">
        <v>204</v>
      </c>
      <c r="I13" s="2">
        <v>56</v>
      </c>
    </row>
    <row r="14" spans="1:9" x14ac:dyDescent="0.25">
      <c r="A14" s="4" t="s">
        <v>27</v>
      </c>
      <c r="B14" s="6">
        <f>B10/C6*100</f>
        <v>43548.387096774197</v>
      </c>
      <c r="C14" s="4"/>
      <c r="D14" s="4"/>
      <c r="E14" s="3" t="s">
        <v>26</v>
      </c>
      <c r="F14" s="2">
        <v>49</v>
      </c>
      <c r="G14" s="2">
        <v>224</v>
      </c>
      <c r="H14" s="2">
        <v>162</v>
      </c>
      <c r="I14" s="2">
        <v>69</v>
      </c>
    </row>
    <row r="15" spans="1:9" x14ac:dyDescent="0.25">
      <c r="A15" s="4" t="s">
        <v>25</v>
      </c>
      <c r="B15" s="6">
        <f>SUM(C7:C9)*12</f>
        <v>3360</v>
      </c>
      <c r="C15" s="4"/>
      <c r="D15" s="4"/>
      <c r="E15" s="3" t="s">
        <v>24</v>
      </c>
      <c r="F15" s="2">
        <v>79</v>
      </c>
      <c r="G15" s="2">
        <v>421</v>
      </c>
      <c r="H15" s="2">
        <v>374</v>
      </c>
      <c r="I15" s="2">
        <v>151</v>
      </c>
    </row>
    <row r="16" spans="1:9" x14ac:dyDescent="0.25">
      <c r="A16" s="7" t="s">
        <v>23</v>
      </c>
      <c r="B16" s="6">
        <f>B14*0.06</f>
        <v>2612.9032258064517</v>
      </c>
      <c r="C16" s="4"/>
      <c r="D16" s="4"/>
      <c r="E16" s="3" t="s">
        <v>22</v>
      </c>
      <c r="F16" s="2">
        <v>93</v>
      </c>
      <c r="G16" s="2">
        <v>344</v>
      </c>
      <c r="H16" s="2">
        <v>411</v>
      </c>
      <c r="I16" s="2">
        <v>136</v>
      </c>
    </row>
    <row r="17" spans="1:9" ht="15.75" thickBot="1" x14ac:dyDescent="0.3">
      <c r="A17" s="4" t="s">
        <v>21</v>
      </c>
      <c r="B17" s="5">
        <f>IF(B11&gt;=100000,0,IF(B15&gt;B14*0.06,B15-B14*0.06,0))</f>
        <v>747.0967741935483</v>
      </c>
      <c r="C17" s="4"/>
      <c r="D17" s="4"/>
      <c r="E17" s="3" t="s">
        <v>20</v>
      </c>
      <c r="F17" s="2">
        <v>56</v>
      </c>
      <c r="G17" s="2">
        <v>362</v>
      </c>
      <c r="H17" s="2">
        <v>316</v>
      </c>
      <c r="I17" s="2">
        <v>98</v>
      </c>
    </row>
    <row r="18" spans="1:9" x14ac:dyDescent="0.25">
      <c r="A18" s="4"/>
      <c r="B18" s="4"/>
      <c r="C18" s="4"/>
      <c r="D18" s="4"/>
      <c r="E18" s="3" t="s">
        <v>19</v>
      </c>
      <c r="F18" s="2">
        <v>44</v>
      </c>
      <c r="G18" s="2">
        <v>206</v>
      </c>
      <c r="H18" s="2">
        <v>213</v>
      </c>
      <c r="I18" s="2">
        <v>57</v>
      </c>
    </row>
    <row r="19" spans="1:9" x14ac:dyDescent="0.25">
      <c r="A19" s="14" t="s">
        <v>18</v>
      </c>
      <c r="B19" s="15"/>
      <c r="C19" s="15"/>
      <c r="D19" s="4"/>
      <c r="E19" s="3" t="s">
        <v>17</v>
      </c>
      <c r="F19" s="2">
        <v>47</v>
      </c>
      <c r="G19" s="2">
        <v>194</v>
      </c>
      <c r="H19" s="2">
        <v>179</v>
      </c>
      <c r="I19" s="2">
        <v>38</v>
      </c>
    </row>
    <row r="20" spans="1:9" x14ac:dyDescent="0.25">
      <c r="A20" s="15"/>
      <c r="B20" s="15"/>
      <c r="C20" s="15"/>
      <c r="D20" s="4"/>
      <c r="E20" s="3" t="s">
        <v>16</v>
      </c>
      <c r="F20" s="2">
        <v>47</v>
      </c>
      <c r="G20" s="2">
        <v>172</v>
      </c>
      <c r="H20" s="2">
        <v>195</v>
      </c>
      <c r="I20" s="2">
        <v>50</v>
      </c>
    </row>
    <row r="21" spans="1:9" x14ac:dyDescent="0.25">
      <c r="A21" s="15"/>
      <c r="B21" s="15"/>
      <c r="C21" s="15"/>
      <c r="D21" s="4"/>
      <c r="E21" s="3" t="s">
        <v>15</v>
      </c>
      <c r="F21" s="2">
        <v>76</v>
      </c>
      <c r="G21" s="2">
        <v>400</v>
      </c>
      <c r="H21" s="2">
        <v>296</v>
      </c>
      <c r="I21" s="2">
        <v>157</v>
      </c>
    </row>
    <row r="22" spans="1:9" x14ac:dyDescent="0.25">
      <c r="A22" s="15"/>
      <c r="B22" s="15"/>
      <c r="C22" s="15"/>
      <c r="D22" s="4"/>
      <c r="E22" s="3" t="s">
        <v>14</v>
      </c>
      <c r="F22" s="2">
        <v>53</v>
      </c>
      <c r="G22" s="2">
        <v>248</v>
      </c>
      <c r="H22" s="2">
        <v>198</v>
      </c>
      <c r="I22" s="2">
        <v>80</v>
      </c>
    </row>
    <row r="23" spans="1:9" x14ac:dyDescent="0.25">
      <c r="A23" s="15"/>
      <c r="B23" s="15"/>
      <c r="C23" s="15"/>
      <c r="D23" s="4"/>
      <c r="E23" s="3" t="s">
        <v>13</v>
      </c>
      <c r="F23" s="2">
        <v>67</v>
      </c>
      <c r="G23" s="2">
        <v>419</v>
      </c>
      <c r="H23" s="2">
        <v>401</v>
      </c>
      <c r="I23" s="2">
        <v>122</v>
      </c>
    </row>
    <row r="24" spans="1:9" x14ac:dyDescent="0.25">
      <c r="A24" s="15"/>
      <c r="B24" s="15"/>
      <c r="C24" s="15"/>
      <c r="D24" s="4"/>
      <c r="E24" s="3" t="s">
        <v>12</v>
      </c>
      <c r="F24" s="2">
        <v>71</v>
      </c>
      <c r="G24" s="2">
        <v>352</v>
      </c>
      <c r="H24" s="2">
        <v>316</v>
      </c>
      <c r="I24" s="2">
        <v>118</v>
      </c>
    </row>
    <row r="25" spans="1:9" x14ac:dyDescent="0.25">
      <c r="A25" s="15"/>
      <c r="B25" s="15"/>
      <c r="C25" s="15"/>
      <c r="D25" s="4"/>
      <c r="E25" s="3" t="s">
        <v>11</v>
      </c>
      <c r="F25" s="2">
        <v>65</v>
      </c>
      <c r="G25" s="2">
        <v>456</v>
      </c>
      <c r="H25" s="2">
        <v>360</v>
      </c>
      <c r="I25" s="2">
        <v>126</v>
      </c>
    </row>
    <row r="26" spans="1:9" x14ac:dyDescent="0.25">
      <c r="A26" s="15"/>
      <c r="B26" s="15"/>
      <c r="C26" s="15"/>
      <c r="D26" s="4"/>
      <c r="E26" s="3" t="s">
        <v>10</v>
      </c>
      <c r="F26" s="2">
        <v>41</v>
      </c>
      <c r="G26" s="2">
        <v>134</v>
      </c>
      <c r="H26" s="2">
        <v>135</v>
      </c>
      <c r="I26" s="2">
        <v>45</v>
      </c>
    </row>
    <row r="27" spans="1:9" x14ac:dyDescent="0.25">
      <c r="A27" s="15"/>
      <c r="B27" s="15"/>
      <c r="C27" s="15"/>
      <c r="D27" s="4"/>
      <c r="E27" s="3" t="s">
        <v>9</v>
      </c>
      <c r="F27" s="2">
        <v>50</v>
      </c>
      <c r="G27" s="2">
        <v>317</v>
      </c>
      <c r="H27" s="2">
        <v>271</v>
      </c>
      <c r="I27" s="2">
        <v>117</v>
      </c>
    </row>
    <row r="28" spans="1:9" x14ac:dyDescent="0.25">
      <c r="A28" s="15"/>
      <c r="B28" s="15"/>
      <c r="C28" s="15"/>
      <c r="D28" s="4"/>
      <c r="E28" s="3" t="s">
        <v>8</v>
      </c>
      <c r="F28" s="2">
        <v>37</v>
      </c>
      <c r="G28" s="2">
        <v>169</v>
      </c>
      <c r="H28" s="2">
        <v>133</v>
      </c>
      <c r="I28" s="2">
        <v>50</v>
      </c>
    </row>
    <row r="29" spans="1:9" x14ac:dyDescent="0.25">
      <c r="A29" s="15"/>
      <c r="B29" s="15"/>
      <c r="C29" s="15"/>
      <c r="D29" s="4"/>
      <c r="E29" s="3" t="s">
        <v>7</v>
      </c>
      <c r="F29" s="2">
        <v>66</v>
      </c>
      <c r="G29" s="2">
        <v>399</v>
      </c>
      <c r="H29" s="2">
        <v>312</v>
      </c>
      <c r="I29" s="2">
        <v>137</v>
      </c>
    </row>
    <row r="30" spans="1:9" x14ac:dyDescent="0.25">
      <c r="A30" s="15"/>
      <c r="B30" s="15"/>
      <c r="C30" s="15"/>
      <c r="D30" s="4"/>
      <c r="E30" s="3" t="s">
        <v>6</v>
      </c>
      <c r="F30" s="2">
        <v>49</v>
      </c>
      <c r="G30" s="2">
        <v>141</v>
      </c>
      <c r="H30" s="2">
        <v>109</v>
      </c>
      <c r="I30" s="2">
        <v>35</v>
      </c>
    </row>
    <row r="31" spans="1:9" x14ac:dyDescent="0.25">
      <c r="A31" s="15"/>
      <c r="B31" s="15"/>
      <c r="C31" s="15"/>
      <c r="D31" s="4"/>
      <c r="E31" s="3" t="s">
        <v>5</v>
      </c>
      <c r="F31" s="2">
        <v>52</v>
      </c>
      <c r="G31" s="2">
        <v>246</v>
      </c>
      <c r="H31" s="2">
        <v>274</v>
      </c>
      <c r="I31" s="2">
        <v>55</v>
      </c>
    </row>
    <row r="32" spans="1:9" x14ac:dyDescent="0.25">
      <c r="A32" s="15"/>
      <c r="B32" s="15"/>
      <c r="C32" s="15"/>
      <c r="D32" s="4"/>
      <c r="E32" s="3" t="s">
        <v>4</v>
      </c>
      <c r="F32" s="2">
        <v>52</v>
      </c>
      <c r="G32" s="2">
        <v>380</v>
      </c>
      <c r="H32" s="2">
        <v>311</v>
      </c>
      <c r="I32" s="2">
        <v>115</v>
      </c>
    </row>
    <row r="33" spans="1:9" ht="25.5" x14ac:dyDescent="0.25">
      <c r="A33" s="15"/>
      <c r="B33" s="15"/>
      <c r="C33" s="15"/>
      <c r="D33" s="4"/>
      <c r="E33" s="3" t="s">
        <v>3</v>
      </c>
      <c r="F33" s="2">
        <v>51</v>
      </c>
      <c r="G33" s="2">
        <v>220</v>
      </c>
      <c r="H33" s="2">
        <v>141</v>
      </c>
      <c r="I33" s="2">
        <v>68</v>
      </c>
    </row>
    <row r="34" spans="1:9" x14ac:dyDescent="0.25">
      <c r="E34" s="3" t="s">
        <v>2</v>
      </c>
      <c r="F34" s="2">
        <v>42</v>
      </c>
      <c r="G34" s="2">
        <v>262</v>
      </c>
      <c r="H34" s="2">
        <v>224</v>
      </c>
      <c r="I34" s="2">
        <v>73</v>
      </c>
    </row>
    <row r="35" spans="1:9" ht="25.5" x14ac:dyDescent="0.25">
      <c r="E35" s="3" t="s">
        <v>1</v>
      </c>
      <c r="F35" s="2">
        <v>72</v>
      </c>
      <c r="G35" s="2">
        <v>382</v>
      </c>
      <c r="H35" s="2">
        <v>296</v>
      </c>
      <c r="I35" s="2">
        <v>124</v>
      </c>
    </row>
    <row r="36" spans="1:9" x14ac:dyDescent="0.25">
      <c r="E36" s="3" t="s">
        <v>0</v>
      </c>
      <c r="F36" s="2">
        <v>53</v>
      </c>
      <c r="G36" s="2">
        <v>205</v>
      </c>
      <c r="H36" s="2">
        <v>203</v>
      </c>
      <c r="I36" s="2">
        <v>53</v>
      </c>
    </row>
    <row r="37" spans="1:9" x14ac:dyDescent="0.25">
      <c r="F37" s="1"/>
    </row>
  </sheetData>
  <sheetProtection algorithmName="SHA-512" hashValue="AZXWqXsUDQRlSkU65QN0tDMBjQG/3tlsKDO1xVzjoukjPsxuniGUvXNlxMfe1ZbDWYpgcgte9A+031BBlL6QxA==" saltValue="eZtufwdJS+DxGHc/zyu5/w==" spinCount="100000" sheet="1" objects="1" scenarios="1"/>
  <mergeCells count="5">
    <mergeCell ref="F4:F5"/>
    <mergeCell ref="E4:E5"/>
    <mergeCell ref="G4:I4"/>
    <mergeCell ref="A19:C33"/>
    <mergeCell ref="A12:D13"/>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Deutsch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Allenberg -  nal</dc:creator>
  <cp:lastModifiedBy>Nick Allenberg -  nal</cp:lastModifiedBy>
  <dcterms:created xsi:type="dcterms:W3CDTF">2024-12-23T10:06:01Z</dcterms:created>
  <dcterms:modified xsi:type="dcterms:W3CDTF">2025-12-24T09:46:24Z</dcterms:modified>
</cp:coreProperties>
</file>